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40" windowHeight="91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'Лист1'!$A$1:$E$159</definedName>
  </definedNames>
  <calcPr fullCalcOnLoad="1"/>
</workbook>
</file>

<file path=xl/sharedStrings.xml><?xml version="1.0" encoding="utf-8"?>
<sst xmlns="http://schemas.openxmlformats.org/spreadsheetml/2006/main" count="143" uniqueCount="125">
  <si>
    <t>Коды бюджетной классификации РФ</t>
  </si>
  <si>
    <t>Наименование показателей</t>
  </si>
  <si>
    <t>ДОХОДЫ</t>
  </si>
  <si>
    <t>1 00 00000 00 0000 000</t>
  </si>
  <si>
    <t>Налог на доходы физических лиц</t>
  </si>
  <si>
    <t>Налог на имущество физических лиц</t>
  </si>
  <si>
    <t>Земельный налог</t>
  </si>
  <si>
    <t>ИТОГО ДОХОДОВ</t>
  </si>
  <si>
    <t>ВСЕГО доходов</t>
  </si>
  <si>
    <t>Единый  сельскохозяйственный налог</t>
  </si>
  <si>
    <t>НАЛОГОВЫЕ ДОХОДЫ</t>
  </si>
  <si>
    <t>НЕНАЛОГОВЫЕ ДОХОДЫ</t>
  </si>
  <si>
    <t xml:space="preserve">                                                                                            </t>
  </si>
  <si>
    <t>%   исполнения</t>
  </si>
  <si>
    <t xml:space="preserve">Отчет об исполнении бюджета по доходам </t>
  </si>
  <si>
    <t xml:space="preserve"> </t>
  </si>
  <si>
    <t>1 10 00000 00 0000 000</t>
  </si>
  <si>
    <t>1 11 00000 00 0000 000</t>
  </si>
  <si>
    <t>Доходы от использования имущества, находящегося в государственной или муниципальной собственности, или от деятельности государственных или муниципальных организаций</t>
  </si>
  <si>
    <t xml:space="preserve"> на сбалансированность бюджетов СП</t>
  </si>
  <si>
    <t xml:space="preserve">из них на индексацию ФОТ работников  бюджетных учреждений   </t>
  </si>
  <si>
    <t>Безвозмездные поступления</t>
  </si>
  <si>
    <t>на обеспечение условий для развития физической культуры и массового спорта</t>
  </si>
  <si>
    <t>2 00 00000 00 0000 000</t>
  </si>
  <si>
    <t>Безвозмездные поступления от других бюджетов бюджетной системы Российской Федерации, из них:</t>
  </si>
  <si>
    <t>2 02 00000 00 0000 000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</si>
  <si>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</si>
  <si>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</si>
  <si>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 xml:space="preserve">1 11 09045 10 0000 120 </t>
  </si>
  <si>
    <t xml:space="preserve"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 </t>
  </si>
  <si>
    <t xml:space="preserve"> 1 01 02000 01 0000 110</t>
  </si>
  <si>
    <t xml:space="preserve"> 1 05 03010 01 0000 110</t>
  </si>
  <si>
    <t>за счет средств областного бюджета</t>
  </si>
  <si>
    <t xml:space="preserve">на оказание помощи отдельным категориям граждан из числа ветеранов Великой Отечественной войны и вдов участников войны в ремонте жилых помещений </t>
  </si>
  <si>
    <t xml:space="preserve">на компенсацию расходов по организации теплоснабжения энергоснабжающими организациями, использующими в качестве топлива нефть или мазут </t>
  </si>
  <si>
    <t>на уплату налога на имущество организаций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</si>
  <si>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</si>
  <si>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</si>
  <si>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</si>
  <si>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РФ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</si>
  <si>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</si>
  <si>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</si>
  <si>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</si>
  <si>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</si>
  <si>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</si>
  <si>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</si>
  <si>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1 06 00000 00 0000 000</t>
  </si>
  <si>
    <t>Налоги на имущество</t>
  </si>
  <si>
    <t>Прочие межбюджетные трансферты, передаваемые бюджетам сельских поселений, в том числе:</t>
  </si>
  <si>
    <t>Дотации бюджетам сельских поселений на выравнивание бюджетной обеспеченности</t>
  </si>
  <si>
    <t>Субвенции бюджетам сельских поселений на предоставление жилых помещений детям- сиротам и детям, оставшимся без попечения родителей, лицам из их числа по договорам найма специализированных жилых помещений, в том числе:</t>
  </si>
  <si>
    <t>1 06 06000 10 0000 110</t>
  </si>
  <si>
    <t xml:space="preserve"> 1 06 01000 10 0000 110 </t>
  </si>
  <si>
    <t xml:space="preserve">         Совета Бакчарского</t>
  </si>
  <si>
    <t xml:space="preserve">         сельского поселения</t>
  </si>
  <si>
    <t xml:space="preserve">         от       №</t>
  </si>
  <si>
    <t xml:space="preserve">         Приложение  1 </t>
  </si>
  <si>
    <t xml:space="preserve">         к решению                                                                                    </t>
  </si>
  <si>
    <t>1 03 02231 01 0000 110</t>
  </si>
  <si>
    <t>1 03 02241 01 0000 110</t>
  </si>
  <si>
    <t>1 03 02251 01 0000 110</t>
  </si>
  <si>
    <t>1 03 02261 01 0000 110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</si>
  <si>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</si>
  <si>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</si>
  <si>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2 02 15001 10 0000 150</t>
  </si>
  <si>
    <t>2 02 35082 10 0000 150</t>
  </si>
  <si>
    <t>2 02 49999 10 0000 150</t>
  </si>
  <si>
    <t>на ремонт автомобильных дорог общего пользования местного значения</t>
  </si>
  <si>
    <t>на исполнение судебных актов</t>
  </si>
  <si>
    <t>на ремонт жилых помещений ветеранам ВОВ, вдовам, труженикам тыла</t>
  </si>
  <si>
    <t>на выполнение мероприятий муниципальной программы "Патриотическое воспитание граждан Бакчарского района на 2016-2020 годы"</t>
  </si>
  <si>
    <t>Доходы получаемые в виде арендной платы, а также средства от продажи права на заключение договоров аренды за земли, находящиеся в собственности поселения (за исключением земельных участков муниципальных автономных учреждений, а так же земельных участков муниципальных унитарных предприятий, в в том числе казенных)</t>
  </si>
  <si>
    <t>1  11 05025 10 0000 120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</si>
  <si>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</si>
  <si>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</si>
  <si>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 в том числе:</t>
  </si>
  <si>
    <t>тыс. руб.</t>
  </si>
  <si>
    <t>Доходы от продажи материальных и нематериальных активов</t>
  </si>
  <si>
    <t>1 14 00000 00 0000 000</t>
  </si>
  <si>
    <t xml:space="preserve">Прочие неналоговые доходы </t>
  </si>
  <si>
    <t>1 17 00000 00 0000 000</t>
  </si>
  <si>
    <t>за счет средств федерального бюджета</t>
  </si>
  <si>
    <t>софинансирование федерального бюджета</t>
  </si>
  <si>
    <t>2 02 25555 10 0000 150</t>
  </si>
  <si>
    <t>Субсидия бюджетам сельских поселение на реализацию программ формирования современной городской среды</t>
  </si>
  <si>
    <t xml:space="preserve"> на реализацию программ формирования современной городской среды в рамках реализации регионального проекта "Формрование комфортной городской среды" за счет средств федерального бюджета</t>
  </si>
  <si>
    <t xml:space="preserve"> на реализацию программ формирования современной городской среды в рамках регионального проекта "Формирование комфорной городской среды" за счет средств областного бюджета</t>
  </si>
  <si>
    <t>2 02 25599 10 0000 150</t>
  </si>
  <si>
    <t>Субсидии бюджетам сельских поселений на подготовку проектов межевания земельных участков и на проведение кадастровых работ</t>
  </si>
  <si>
    <t xml:space="preserve"> подготовка проектов межевания земельных участков и на проведение кадастровых работ за сет средств федерального бюджета</t>
  </si>
  <si>
    <t xml:space="preserve"> подготовка проектов межевания земельных участков и на проведение кадастровых работ за счет областного бюджета</t>
  </si>
  <si>
    <t>2 19 60010 10 0000 150</t>
  </si>
  <si>
    <r>
      <t xml:space="preserve">                     </t>
    </r>
    <r>
      <rPr>
        <b/>
        <sz val="10"/>
        <rFont val="Times New Roman"/>
        <family val="1"/>
      </rPr>
      <t>муниципального образования "Бакчарское  сельское  поселение"  за 2023 год</t>
    </r>
  </si>
  <si>
    <t>План 2023 г</t>
  </si>
  <si>
    <t>Исполнено  2023 г</t>
  </si>
  <si>
    <t>Инициативные платежи, зачисляемые в бюджеты сельских поселений (Ремонт кровли здания по адресу: пер. Центральный, д. 2, с. Чернышевка, Бакчарский район, Томская область)</t>
  </si>
  <si>
    <t>Инициативные платежи, зачисляемые в бюджеты сельских поселений (Ремонт павильона водонапорной башни в с. Большая Галка, Бакчарский район, Томская область)</t>
  </si>
  <si>
    <t>Инициативные платежи, зачисляемые в бюджеты сельских поселений (Ограждение территории кладбища с. Бакчар Бакчарского района Томской области)</t>
  </si>
  <si>
    <t>1 17 15030 10 0007 150</t>
  </si>
  <si>
    <t>1 17 15030 10 0008 150</t>
  </si>
  <si>
    <t>1 17 15030 10 0009 150</t>
  </si>
  <si>
    <t xml:space="preserve"> 1 16 0000 00 0000 000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</si>
  <si>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</si>
  <si>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</si>
  <si>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Штрафы, санкции, возмещение ущерба</t>
  </si>
  <si>
    <t>1 13 00000 00 0000 000</t>
  </si>
  <si>
    <t>Прочие доходы от компенсации затрат бюджетов сельских поселений</t>
  </si>
  <si>
    <t>1 13 02995 10 0000 130</t>
  </si>
  <si>
    <t>Доходы от оказания платных услуг и компенсации затрат государства</t>
  </si>
  <si>
    <t>Субвенции на осуществление государственных полномочий по предоставлению социальной выплаты, удостоверяемой государственным жилищным сертификатом Томской области, лицам которые ранее относились к категории детей-сирот и детей, оставшихся без попечения родителей</t>
  </si>
  <si>
    <t>2 02 30024 10 0000 150</t>
  </si>
  <si>
    <t>Компенсация сверхнормативных расходов и выпадающих доходов за период 2019 - 2022 годов ресурсоснабжающей организации ООО «Бакчартеплосети», возникающих при оказании коммунальных услуг</t>
  </si>
  <si>
    <t>на финансовую поддержку инициативных проектов, выдвигаемых муниципальными образованиями Томской области, на 2023 год (Ремонт кровли здания по адресу: пер. Центральный, д. 2, с. Чернышевка, Бакчарский район, Томская область)</t>
  </si>
  <si>
    <t>на финансовую поддержку инициативных проектов, выдвигаемых муниципальными образованиями Томской области, на 2023 год (Ремонт павильона водонапорной башни в с. Большая Галка, Бакчарский район, Томская область)</t>
  </si>
  <si>
    <t>на финансовую поддержку инициативных проектов, выдвигаемых муниципальными образованиями Томской области, на 2023 год (Ограждение территории кладбища с. Бакчар Бакчарского района Томской области)</t>
  </si>
  <si>
    <t xml:space="preserve"> на техническое обслуживание станций подготовки питьевой воды</t>
  </si>
  <si>
    <t>на организацию похорон погибшего при осуществлении СВО на территории Украины жителя с.Большая Галка Ляпина К.К.</t>
  </si>
  <si>
    <t>на организацию похорон погибшего при осуществлении СВО на территории Украины жителя с.Бакчар Бодрова А.С.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</si>
  <si>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</si>
  <si>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2 18 00000 00 0000 000</t>
  </si>
  <si>
    <t>Иные межбюджетные трансферты на исполнение судебных актов по обращению взыскания на средства областного бюджета</t>
  </si>
  <si>
    <t>Иные межбюджетные трансферты на компенсацию расходов по организации теплоснабжения теплоснабжающими организациями</t>
  </si>
  <si>
    <t>Иные межбюджетные трансферты на сбалансированность бюджетов поселений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</si>
  <si>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сельских поселений </t>
  </si>
  <si>
    <t>на реализацию плана природоохранных мероприятий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</si>
</sst>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#,##0.0"/>
    <numFmt numFmtId="184" formatCode="#,##0.000"/>
    <numFmt numFmtId="185" formatCode="0.0000000"/>
    <numFmt numFmtId="186" formatCode="0.000000"/>
    <numFmt numFmtId="187" formatCode="0.00000"/>
    <numFmt numFmtId="188" formatCode="?"/>
    <numFmt numFmtId="189" formatCode="[$-FC19]d\ mmmm\ yyyy\ &quot;г.&quot;"/>
    <numFmt numFmtId="190" formatCode="00000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 vertical="distributed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justify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7" fontId="4" fillId="0" borderId="11" xfId="0" applyNumberFormat="1" applyFont="1" applyFill="1" applyBorder="1" applyAlignment="1">
      <alignment horizontal="center" vertical="center"/>
    </xf>
    <xf numFmtId="180" fontId="4" fillId="0" borderId="15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vertical="center"/>
    </xf>
    <xf numFmtId="1" fontId="4" fillId="0" borderId="14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vertical="center" wrapText="1"/>
    </xf>
    <xf numFmtId="187" fontId="4" fillId="0" borderId="11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 wrapText="1"/>
    </xf>
    <xf numFmtId="187" fontId="3" fillId="0" borderId="11" xfId="0" applyNumberFormat="1" applyFont="1" applyFill="1" applyBorder="1" applyAlignment="1">
      <alignment horizontal="center" vertical="center" wrapText="1"/>
    </xf>
    <xf numFmtId="180" fontId="3" fillId="0" borderId="15" xfId="0" applyNumberFormat="1" applyFont="1" applyFill="1" applyBorder="1" applyAlignment="1">
      <alignment horizontal="center" vertical="center"/>
    </xf>
    <xf numFmtId="1" fontId="3" fillId="0" borderId="14" xfId="0" applyNumberFormat="1" applyFont="1" applyBorder="1" applyAlignment="1">
      <alignment vertical="center"/>
    </xf>
    <xf numFmtId="187" fontId="3" fillId="0" borderId="11" xfId="0" applyNumberFormat="1" applyFont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/>
    </xf>
    <xf numFmtId="187" fontId="4" fillId="0" borderId="11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vertical="justify"/>
    </xf>
    <xf numFmtId="1" fontId="3" fillId="0" borderId="14" xfId="0" applyNumberFormat="1" applyFont="1" applyBorder="1" applyAlignment="1">
      <alignment vertical="center" wrapText="1"/>
    </xf>
    <xf numFmtId="180" fontId="5" fillId="0" borderId="15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vertical="center" wrapText="1"/>
    </xf>
    <xf numFmtId="180" fontId="4" fillId="0" borderId="15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188" fontId="3" fillId="0" borderId="11" xfId="0" applyNumberFormat="1" applyFont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1" fontId="4" fillId="0" borderId="14" xfId="0" applyNumberFormat="1" applyFont="1" applyBorder="1" applyAlignment="1">
      <alignment vertical="center"/>
    </xf>
    <xf numFmtId="1" fontId="3" fillId="0" borderId="14" xfId="0" applyNumberFormat="1" applyFont="1" applyFill="1" applyBorder="1" applyAlignment="1">
      <alignment vertical="center"/>
    </xf>
    <xf numFmtId="2" fontId="4" fillId="0" borderId="15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left" vertical="center" wrapText="1"/>
    </xf>
    <xf numFmtId="1" fontId="3" fillId="0" borderId="14" xfId="0" applyNumberFormat="1" applyFont="1" applyBorder="1" applyAlignment="1">
      <alignment horizontal="right" vertical="center"/>
    </xf>
    <xf numFmtId="1" fontId="3" fillId="0" borderId="14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justify" vertical="center" wrapText="1"/>
    </xf>
    <xf numFmtId="1" fontId="3" fillId="0" borderId="14" xfId="0" applyNumberFormat="1" applyFont="1" applyBorder="1" applyAlignment="1">
      <alignment horizontal="left"/>
    </xf>
    <xf numFmtId="0" fontId="3" fillId="0" borderId="11" xfId="0" applyFont="1" applyBorder="1" applyAlignment="1">
      <alignment wrapText="1"/>
    </xf>
    <xf numFmtId="1" fontId="4" fillId="0" borderId="14" xfId="0" applyNumberFormat="1" applyFont="1" applyBorder="1" applyAlignment="1">
      <alignment horizontal="left" vertical="center" wrapText="1"/>
    </xf>
    <xf numFmtId="1" fontId="3" fillId="0" borderId="14" xfId="0" applyNumberFormat="1" applyFont="1" applyBorder="1" applyAlignment="1">
      <alignment horizontal="right" vertical="center" wrapText="1"/>
    </xf>
    <xf numFmtId="1" fontId="4" fillId="0" borderId="11" xfId="0" applyNumberFormat="1" applyFont="1" applyFill="1" applyBorder="1" applyAlignment="1">
      <alignment horizontal="left" vertical="center" wrapText="1"/>
    </xf>
    <xf numFmtId="1" fontId="4" fillId="0" borderId="14" xfId="0" applyNumberFormat="1" applyFont="1" applyBorder="1" applyAlignment="1">
      <alignment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1" fontId="4" fillId="0" borderId="14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87" fontId="4" fillId="0" borderId="1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180" fontId="4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187" fontId="3" fillId="0" borderId="11" xfId="0" applyNumberFormat="1" applyFont="1" applyFill="1" applyBorder="1" applyAlignment="1">
      <alignment horizontal="center" vertical="center"/>
    </xf>
    <xf numFmtId="180" fontId="5" fillId="0" borderId="15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187" fontId="3" fillId="33" borderId="11" xfId="0" applyNumberFormat="1" applyFont="1" applyFill="1" applyBorder="1" applyAlignment="1">
      <alignment horizontal="center" vertical="center"/>
    </xf>
    <xf numFmtId="187" fontId="3" fillId="33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right" vertical="center" wrapText="1"/>
      <protection/>
    </xf>
    <xf numFmtId="187" fontId="5" fillId="33" borderId="11" xfId="0" applyNumberFormat="1" applyFont="1" applyFill="1" applyBorder="1" applyAlignment="1">
      <alignment horizontal="center" vertical="center"/>
    </xf>
    <xf numFmtId="187" fontId="5" fillId="33" borderId="11" xfId="0" applyNumberFormat="1" applyFont="1" applyFill="1" applyBorder="1" applyAlignment="1">
      <alignment horizontal="center" vertical="center" wrapText="1"/>
    </xf>
    <xf numFmtId="187" fontId="4" fillId="33" borderId="10" xfId="0" applyNumberFormat="1" applyFont="1" applyFill="1" applyBorder="1" applyAlignment="1">
      <alignment horizontal="center" vertical="center"/>
    </xf>
    <xf numFmtId="187" fontId="4" fillId="33" borderId="10" xfId="0" applyNumberFormat="1" applyFont="1" applyFill="1" applyBorder="1" applyAlignment="1">
      <alignment horizontal="center" vertical="center" wrapText="1"/>
    </xf>
    <xf numFmtId="187" fontId="3" fillId="33" borderId="10" xfId="0" applyNumberFormat="1" applyFont="1" applyFill="1" applyBorder="1" applyAlignment="1">
      <alignment horizontal="center" vertical="center"/>
    </xf>
    <xf numFmtId="187" fontId="3" fillId="33" borderId="10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187" fontId="4" fillId="0" borderId="10" xfId="0" applyNumberFormat="1" applyFont="1" applyFill="1" applyBorder="1" applyAlignment="1">
      <alignment horizontal="center" vertical="center"/>
    </xf>
    <xf numFmtId="187" fontId="4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187" fontId="3" fillId="0" borderId="10" xfId="0" applyNumberFormat="1" applyFont="1" applyFill="1" applyBorder="1" applyAlignment="1">
      <alignment horizontal="center" vertical="center"/>
    </xf>
    <xf numFmtId="187" fontId="3" fillId="0" borderId="10" xfId="0" applyNumberFormat="1" applyFont="1" applyFill="1" applyBorder="1" applyAlignment="1">
      <alignment horizontal="center" vertical="center" wrapText="1"/>
    </xf>
    <xf numFmtId="187" fontId="4" fillId="0" borderId="13" xfId="0" applyNumberFormat="1" applyFont="1" applyBorder="1" applyAlignment="1">
      <alignment horizontal="center" vertical="center"/>
    </xf>
    <xf numFmtId="180" fontId="4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>
      <alignment vertical="center" wrapText="1"/>
    </xf>
    <xf numFmtId="1" fontId="4" fillId="0" borderId="11" xfId="0" applyNumberFormat="1" applyFont="1" applyFill="1" applyBorder="1" applyAlignment="1">
      <alignment horizontal="left" vertical="center"/>
    </xf>
    <xf numFmtId="0" fontId="3" fillId="0" borderId="19" xfId="0" applyFont="1" applyBorder="1" applyAlignment="1">
      <alignment vertical="center" wrapText="1"/>
    </xf>
    <xf numFmtId="1" fontId="3" fillId="0" borderId="11" xfId="0" applyNumberFormat="1" applyFont="1" applyFill="1" applyBorder="1" applyAlignment="1">
      <alignment horizontal="left" vertical="center"/>
    </xf>
    <xf numFmtId="0" fontId="4" fillId="33" borderId="19" xfId="0" applyFont="1" applyFill="1" applyBorder="1" applyAlignment="1">
      <alignment vertical="center" wrapText="1"/>
    </xf>
    <xf numFmtId="1" fontId="4" fillId="33" borderId="11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1" fontId="4" fillId="0" borderId="10" xfId="0" applyNumberFormat="1" applyFont="1" applyBorder="1" applyAlignment="1">
      <alignment horizontal="left"/>
    </xf>
    <xf numFmtId="1" fontId="4" fillId="0" borderId="11" xfId="0" applyNumberFormat="1" applyFont="1" applyBorder="1" applyAlignment="1">
      <alignment horizontal="left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49" fontId="3" fillId="0" borderId="20" xfId="0" applyNumberFormat="1" applyFont="1" applyBorder="1" applyAlignment="1" applyProtection="1">
      <alignment horizontal="left" vertical="center" wrapText="1"/>
      <protection/>
    </xf>
    <xf numFmtId="180" fontId="3" fillId="0" borderId="21" xfId="0" applyNumberFormat="1" applyFont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vertical="center" wrapText="1"/>
    </xf>
    <xf numFmtId="180" fontId="4" fillId="0" borderId="1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"/>
  <sheetViews>
    <sheetView tabSelected="1" view="pageBreakPreview" zoomScaleSheetLayoutView="100" zoomScalePageLayoutView="0" workbookViewId="0" topLeftCell="A3">
      <selection activeCell="I121" sqref="I121"/>
    </sheetView>
  </sheetViews>
  <sheetFormatPr defaultColWidth="9.00390625" defaultRowHeight="12.75"/>
  <cols>
    <col min="1" max="1" width="22.375" style="0" customWidth="1"/>
    <col min="2" max="2" width="44.375" style="0" customWidth="1"/>
    <col min="3" max="3" width="12.625" style="0" bestFit="1" customWidth="1"/>
    <col min="4" max="4" width="12.125" style="7" customWidth="1"/>
    <col min="5" max="5" width="10.625" style="2" customWidth="1"/>
  </cols>
  <sheetData>
    <row r="1" spans="1:5" ht="12.75" hidden="1">
      <c r="A1" s="131"/>
      <c r="B1" s="131"/>
      <c r="C1" s="131"/>
      <c r="D1" s="131"/>
      <c r="E1" s="131"/>
    </row>
    <row r="2" spans="1:5" ht="12.75" hidden="1">
      <c r="A2" s="131"/>
      <c r="B2" s="131"/>
      <c r="C2" s="131"/>
      <c r="D2" s="131"/>
      <c r="E2" s="131"/>
    </row>
    <row r="3" spans="1:5" ht="12.75">
      <c r="A3" s="15"/>
      <c r="B3" s="17"/>
      <c r="C3" s="17"/>
      <c r="D3" s="17" t="s">
        <v>56</v>
      </c>
      <c r="E3" s="20"/>
    </row>
    <row r="4" spans="1:5" ht="12.75">
      <c r="A4" s="15"/>
      <c r="B4" s="18"/>
      <c r="C4" s="18"/>
      <c r="D4" s="18" t="s">
        <v>57</v>
      </c>
      <c r="E4" s="21"/>
    </row>
    <row r="5" spans="1:5" ht="12.75">
      <c r="A5" s="15"/>
      <c r="B5" s="15"/>
      <c r="C5" s="15"/>
      <c r="D5" s="17" t="s">
        <v>53</v>
      </c>
      <c r="E5" s="17"/>
    </row>
    <row r="6" spans="1:5" ht="12.75">
      <c r="A6" s="15"/>
      <c r="B6" s="18"/>
      <c r="C6" s="18"/>
      <c r="D6" s="18" t="s">
        <v>54</v>
      </c>
      <c r="E6" s="18"/>
    </row>
    <row r="7" spans="1:5" ht="12.75">
      <c r="A7" s="16"/>
      <c r="B7" s="16" t="s">
        <v>12</v>
      </c>
      <c r="C7" s="16"/>
      <c r="D7" s="19" t="s">
        <v>55</v>
      </c>
      <c r="E7" s="19"/>
    </row>
    <row r="8" spans="1:5" ht="12.75">
      <c r="A8" s="132" t="s">
        <v>14</v>
      </c>
      <c r="B8" s="132"/>
      <c r="C8" s="132"/>
      <c r="D8" s="132"/>
      <c r="E8" s="132"/>
    </row>
    <row r="9" spans="1:5" ht="12.75">
      <c r="A9" s="133" t="s">
        <v>92</v>
      </c>
      <c r="B9" s="133"/>
      <c r="C9" s="133"/>
      <c r="D9" s="133"/>
      <c r="E9" s="133"/>
    </row>
    <row r="10" spans="1:5" ht="13.5" thickBot="1">
      <c r="A10" s="15"/>
      <c r="B10" s="15"/>
      <c r="C10" s="15"/>
      <c r="D10" s="25"/>
      <c r="E10" s="30" t="s">
        <v>76</v>
      </c>
    </row>
    <row r="11" spans="1:5" ht="12.75">
      <c r="A11" s="136" t="s">
        <v>0</v>
      </c>
      <c r="B11" s="134" t="s">
        <v>1</v>
      </c>
      <c r="C11" s="134" t="s">
        <v>93</v>
      </c>
      <c r="D11" s="140" t="s">
        <v>94</v>
      </c>
      <c r="E11" s="138" t="s">
        <v>13</v>
      </c>
    </row>
    <row r="12" spans="1:5" ht="1.5" customHeight="1">
      <c r="A12" s="137"/>
      <c r="B12" s="135"/>
      <c r="C12" s="135"/>
      <c r="D12" s="141"/>
      <c r="E12" s="139"/>
    </row>
    <row r="13" spans="1:5" ht="12.75">
      <c r="A13" s="137"/>
      <c r="B13" s="135"/>
      <c r="C13" s="135"/>
      <c r="D13" s="141"/>
      <c r="E13" s="139"/>
    </row>
    <row r="14" spans="1:7" s="12" customFormat="1" ht="12.75">
      <c r="A14" s="31">
        <v>1</v>
      </c>
      <c r="B14" s="32">
        <v>2</v>
      </c>
      <c r="C14" s="32">
        <v>3</v>
      </c>
      <c r="D14" s="33">
        <v>4</v>
      </c>
      <c r="E14" s="34">
        <v>5</v>
      </c>
      <c r="G14" s="12" t="s">
        <v>15</v>
      </c>
    </row>
    <row r="15" spans="1:5" s="12" customFormat="1" ht="12.75">
      <c r="A15" s="31"/>
      <c r="B15" s="35" t="s">
        <v>2</v>
      </c>
      <c r="C15" s="36">
        <f>C16+C45</f>
        <v>19112.605580000003</v>
      </c>
      <c r="D15" s="36">
        <f>D16+D45</f>
        <v>19784.31247</v>
      </c>
      <c r="E15" s="37">
        <f>D15/C15%</f>
        <v>103.5144705267339</v>
      </c>
    </row>
    <row r="16" spans="1:5" s="12" customFormat="1" ht="12.75">
      <c r="A16" s="38" t="s">
        <v>3</v>
      </c>
      <c r="B16" s="35" t="s">
        <v>10</v>
      </c>
      <c r="C16" s="36">
        <f>C18+C35+C40+C42</f>
        <v>17063.96308</v>
      </c>
      <c r="D16" s="36">
        <f>D18+D35+D40+D42</f>
        <v>17723.68271</v>
      </c>
      <c r="E16" s="37">
        <f>D16/C16%</f>
        <v>103.86615715767242</v>
      </c>
    </row>
    <row r="17" spans="1:5" s="12" customFormat="1" ht="12.75" hidden="1">
      <c r="A17" s="39"/>
      <c r="B17" s="40"/>
      <c r="C17" s="41"/>
      <c r="D17" s="41"/>
      <c r="E17" s="37"/>
    </row>
    <row r="18" spans="1:5" s="12" customFormat="1" ht="12.75">
      <c r="A18" s="39" t="s">
        <v>36</v>
      </c>
      <c r="B18" s="40" t="s">
        <v>37</v>
      </c>
      <c r="C18" s="41">
        <f>C19</f>
        <v>10752.1</v>
      </c>
      <c r="D18" s="41">
        <f>D19</f>
        <v>11101.60735</v>
      </c>
      <c r="E18" s="37">
        <f>E19</f>
        <v>103.2505961626101</v>
      </c>
    </row>
    <row r="19" spans="1:7" s="12" customFormat="1" ht="12.75">
      <c r="A19" s="42" t="s">
        <v>30</v>
      </c>
      <c r="B19" s="43" t="s">
        <v>4</v>
      </c>
      <c r="C19" s="44">
        <v>10752.1</v>
      </c>
      <c r="D19" s="44">
        <v>11101.60735</v>
      </c>
      <c r="E19" s="45">
        <f>D19/C19%</f>
        <v>103.2505961626101</v>
      </c>
      <c r="G19" s="13"/>
    </row>
    <row r="20" spans="1:5" ht="12.75" hidden="1">
      <c r="A20" s="46"/>
      <c r="B20" s="26"/>
      <c r="C20" s="47"/>
      <c r="D20" s="47"/>
      <c r="E20" s="48"/>
    </row>
    <row r="21" spans="1:5" ht="12.75" hidden="1">
      <c r="A21" s="49"/>
      <c r="B21" s="26"/>
      <c r="C21" s="50"/>
      <c r="D21" s="50" t="e">
        <f>SUM(D16:D44)</f>
        <v>#REF!</v>
      </c>
      <c r="E21" s="48"/>
    </row>
    <row r="22" spans="1:5" ht="12.75" hidden="1">
      <c r="A22" s="49"/>
      <c r="B22" s="26"/>
      <c r="C22" s="47"/>
      <c r="D22" s="47"/>
      <c r="E22" s="48"/>
    </row>
    <row r="23" spans="1:5" ht="12.75" hidden="1">
      <c r="A23" s="49"/>
      <c r="B23" s="26"/>
      <c r="C23" s="47"/>
      <c r="D23" s="47"/>
      <c r="E23" s="48"/>
    </row>
    <row r="24" spans="1:5" ht="12.75" hidden="1">
      <c r="A24" s="49"/>
      <c r="B24" s="26"/>
      <c r="C24" s="47"/>
      <c r="D24" s="47"/>
      <c r="E24" s="48"/>
    </row>
    <row r="25" spans="1:5" ht="12.75" hidden="1">
      <c r="A25" s="51"/>
      <c r="B25" s="26"/>
      <c r="C25" s="47"/>
      <c r="D25" s="47"/>
      <c r="E25" s="48"/>
    </row>
    <row r="26" spans="1:5" ht="12.75" hidden="1">
      <c r="A26" s="51"/>
      <c r="B26" s="26"/>
      <c r="C26" s="50"/>
      <c r="D26" s="50"/>
      <c r="E26" s="48"/>
    </row>
    <row r="27" spans="1:5" ht="12.75" hidden="1">
      <c r="A27" s="51"/>
      <c r="B27" s="26"/>
      <c r="C27" s="47"/>
      <c r="D27" s="47"/>
      <c r="E27" s="48"/>
    </row>
    <row r="28" spans="1:5" ht="12.75" hidden="1">
      <c r="A28" s="51"/>
      <c r="B28" s="26"/>
      <c r="C28" s="47"/>
      <c r="D28" s="47"/>
      <c r="E28" s="48"/>
    </row>
    <row r="29" spans="1:5" ht="12.75" hidden="1">
      <c r="A29" s="51"/>
      <c r="B29" s="26"/>
      <c r="C29" s="47"/>
      <c r="D29" s="47"/>
      <c r="E29" s="48"/>
    </row>
    <row r="30" spans="1:5" ht="12.75" hidden="1">
      <c r="A30" s="51"/>
      <c r="B30" s="26"/>
      <c r="C30" s="47"/>
      <c r="D30" s="47"/>
      <c r="E30" s="48"/>
    </row>
    <row r="31" spans="1:5" ht="12.75" hidden="1">
      <c r="A31" s="52"/>
      <c r="B31" s="26"/>
      <c r="C31" s="47"/>
      <c r="D31" s="47"/>
      <c r="E31" s="53"/>
    </row>
    <row r="32" spans="1:5" ht="12.75" hidden="1">
      <c r="A32" s="52"/>
      <c r="B32" s="26"/>
      <c r="C32" s="47"/>
      <c r="D32" s="47"/>
      <c r="E32" s="53"/>
    </row>
    <row r="33" spans="1:5" ht="12.75" hidden="1">
      <c r="A33" s="52"/>
      <c r="B33" s="26"/>
      <c r="C33" s="47"/>
      <c r="D33" s="47"/>
      <c r="E33" s="53"/>
    </row>
    <row r="34" spans="1:5" ht="12.75" hidden="1">
      <c r="A34" s="52"/>
      <c r="B34" s="26"/>
      <c r="C34" s="47"/>
      <c r="D34" s="47"/>
      <c r="E34" s="53"/>
    </row>
    <row r="35" spans="1:5" ht="25.5">
      <c r="A35" s="54" t="s">
        <v>38</v>
      </c>
      <c r="B35" s="23" t="s">
        <v>39</v>
      </c>
      <c r="C35" s="50">
        <f>C36+C37+C38+C39</f>
        <v>3227.0763</v>
      </c>
      <c r="D35" s="50">
        <f>D36+D37+D38+D39</f>
        <v>3546.2638500000003</v>
      </c>
      <c r="E35" s="55">
        <f>D35/C35%</f>
        <v>109.89092045948836</v>
      </c>
    </row>
    <row r="36" spans="1:5" ht="88.5" customHeight="1">
      <c r="A36" s="52" t="s">
        <v>58</v>
      </c>
      <c r="B36" s="56" t="s">
        <v>40</v>
      </c>
      <c r="C36" s="47">
        <v>1663.50805</v>
      </c>
      <c r="D36" s="47">
        <v>1837.51261</v>
      </c>
      <c r="E36" s="48">
        <f>D36/C36%</f>
        <v>110.46009726252902</v>
      </c>
    </row>
    <row r="37" spans="1:5" ht="103.5" customHeight="1">
      <c r="A37" s="52" t="s">
        <v>59</v>
      </c>
      <c r="B37" s="57" t="s">
        <v>41</v>
      </c>
      <c r="C37" s="47">
        <v>8.78536</v>
      </c>
      <c r="D37" s="47">
        <v>9.59713</v>
      </c>
      <c r="E37" s="48">
        <f>D37/C37%</f>
        <v>109.24003114271925</v>
      </c>
    </row>
    <row r="38" spans="1:5" ht="81" customHeight="1">
      <c r="A38" s="52" t="s">
        <v>60</v>
      </c>
      <c r="B38" s="56" t="s">
        <v>42</v>
      </c>
      <c r="C38" s="47">
        <v>1739.14941</v>
      </c>
      <c r="D38" s="47">
        <v>1899.21262</v>
      </c>
      <c r="E38" s="48">
        <f>D38/C38%</f>
        <v>109.20353415753969</v>
      </c>
    </row>
    <row r="39" spans="1:5" ht="87.75" customHeight="1">
      <c r="A39" s="52" t="s">
        <v>61</v>
      </c>
      <c r="B39" s="56" t="s">
        <v>43</v>
      </c>
      <c r="C39" s="47">
        <v>-184.36652</v>
      </c>
      <c r="D39" s="47">
        <v>-200.05851</v>
      </c>
      <c r="E39" s="48">
        <f>D39/C39%</f>
        <v>108.5113012926642</v>
      </c>
    </row>
    <row r="40" spans="1:5" s="5" customFormat="1" ht="12.75">
      <c r="A40" s="54" t="s">
        <v>44</v>
      </c>
      <c r="B40" s="58" t="s">
        <v>45</v>
      </c>
      <c r="C40" s="50">
        <f>C41</f>
        <v>421.46678</v>
      </c>
      <c r="D40" s="50">
        <f>D41</f>
        <v>421.46678</v>
      </c>
      <c r="E40" s="55">
        <f aca="true" t="shared" si="0" ref="E40:E45">D40/C40%</f>
        <v>100.00000000000001</v>
      </c>
    </row>
    <row r="41" spans="1:5" ht="12.75">
      <c r="A41" s="46" t="s">
        <v>31</v>
      </c>
      <c r="B41" s="26" t="s">
        <v>9</v>
      </c>
      <c r="C41" s="47">
        <v>421.46678</v>
      </c>
      <c r="D41" s="47">
        <v>421.46678</v>
      </c>
      <c r="E41" s="48">
        <f t="shared" si="0"/>
        <v>100.00000000000001</v>
      </c>
    </row>
    <row r="42" spans="1:5" s="5" customFormat="1" ht="12.75">
      <c r="A42" s="59" t="s">
        <v>46</v>
      </c>
      <c r="B42" s="23" t="s">
        <v>47</v>
      </c>
      <c r="C42" s="50">
        <f>C43+C44</f>
        <v>2663.32</v>
      </c>
      <c r="D42" s="50">
        <f>D43+D44</f>
        <v>2654.34473</v>
      </c>
      <c r="E42" s="55">
        <f t="shared" si="0"/>
        <v>99.66300444557919</v>
      </c>
    </row>
    <row r="43" spans="1:5" s="12" customFormat="1" ht="12.75">
      <c r="A43" s="60" t="s">
        <v>52</v>
      </c>
      <c r="B43" s="43" t="s">
        <v>5</v>
      </c>
      <c r="C43" s="44">
        <v>1204.42</v>
      </c>
      <c r="D43" s="44">
        <v>1211.22182</v>
      </c>
      <c r="E43" s="45">
        <f t="shared" si="0"/>
        <v>100.5647382142442</v>
      </c>
    </row>
    <row r="44" spans="1:9" ht="12.75">
      <c r="A44" s="46" t="s">
        <v>51</v>
      </c>
      <c r="B44" s="26" t="s">
        <v>6</v>
      </c>
      <c r="C44" s="47">
        <v>1458.9</v>
      </c>
      <c r="D44" s="47">
        <v>1443.12291</v>
      </c>
      <c r="E44" s="48">
        <f t="shared" si="0"/>
        <v>98.91856261566934</v>
      </c>
      <c r="I44" s="10"/>
    </row>
    <row r="45" spans="1:5" ht="12.75">
      <c r="A45" s="54" t="s">
        <v>16</v>
      </c>
      <c r="B45" s="27" t="s">
        <v>11</v>
      </c>
      <c r="C45" s="50">
        <f>C47+C87+C89+C93+C95</f>
        <v>2048.6425</v>
      </c>
      <c r="D45" s="50">
        <f>D47+D87+D89+D93+D95</f>
        <v>2060.62976</v>
      </c>
      <c r="E45" s="61">
        <f t="shared" si="0"/>
        <v>100.5851318617084</v>
      </c>
    </row>
    <row r="46" spans="1:5" ht="12.75" hidden="1">
      <c r="A46" s="46"/>
      <c r="B46" s="26"/>
      <c r="C46" s="47"/>
      <c r="D46" s="47"/>
      <c r="E46" s="55"/>
    </row>
    <row r="47" spans="1:5" ht="63.75">
      <c r="A47" s="59" t="s">
        <v>17</v>
      </c>
      <c r="B47" s="23" t="s">
        <v>18</v>
      </c>
      <c r="C47" s="50">
        <f>C48+C49+C53</f>
        <v>1089.155</v>
      </c>
      <c r="D47" s="50">
        <f>D48+D49+D53</f>
        <v>1101.14226</v>
      </c>
      <c r="E47" s="61">
        <f>D47/C47%</f>
        <v>101.10060184271293</v>
      </c>
    </row>
    <row r="48" spans="1:5" ht="89.25">
      <c r="A48" s="62" t="s">
        <v>72</v>
      </c>
      <c r="B48" s="26" t="s">
        <v>71</v>
      </c>
      <c r="C48" s="47">
        <v>59.005</v>
      </c>
      <c r="D48" s="47">
        <v>62.0548</v>
      </c>
      <c r="E48" s="48">
        <v>100</v>
      </c>
    </row>
    <row r="49" spans="1:9" ht="68.25" customHeight="1">
      <c r="A49" s="46" t="s">
        <v>27</v>
      </c>
      <c r="B49" s="26" t="s">
        <v>26</v>
      </c>
      <c r="C49" s="47">
        <v>576.85</v>
      </c>
      <c r="D49" s="47">
        <v>580.69308</v>
      </c>
      <c r="E49" s="48">
        <f>D49/C49%</f>
        <v>100.66621825431221</v>
      </c>
      <c r="H49" s="9"/>
      <c r="I49" s="1"/>
    </row>
    <row r="50" spans="1:5" ht="12.75" hidden="1">
      <c r="A50" s="63"/>
      <c r="B50" s="26"/>
      <c r="C50" s="47"/>
      <c r="D50" s="47"/>
      <c r="E50" s="48"/>
    </row>
    <row r="51" spans="1:5" ht="12.75" hidden="1">
      <c r="A51" s="63"/>
      <c r="B51" s="26"/>
      <c r="C51" s="47"/>
      <c r="D51" s="47"/>
      <c r="E51" s="48"/>
    </row>
    <row r="52" spans="1:5" ht="12.75" hidden="1">
      <c r="A52" s="63"/>
      <c r="B52" s="26"/>
      <c r="C52" s="47"/>
      <c r="D52" s="47"/>
      <c r="E52" s="48"/>
    </row>
    <row r="53" spans="1:5" s="3" customFormat="1" ht="83.25" customHeight="1">
      <c r="A53" s="64" t="s">
        <v>28</v>
      </c>
      <c r="B53" s="65" t="s">
        <v>29</v>
      </c>
      <c r="C53" s="47">
        <v>453.3</v>
      </c>
      <c r="D53" s="47">
        <v>458.39438</v>
      </c>
      <c r="E53" s="48">
        <f>D53/C53%</f>
        <v>101.12384292962717</v>
      </c>
    </row>
    <row r="54" spans="1:5" ht="12.75" hidden="1">
      <c r="A54" s="64"/>
      <c r="B54" s="26"/>
      <c r="C54" s="47"/>
      <c r="D54" s="47"/>
      <c r="E54" s="48" t="e">
        <f aca="true" t="shared" si="1" ref="E54:E86">D54/C54%</f>
        <v>#DIV/0!</v>
      </c>
    </row>
    <row r="55" spans="1:5" ht="12.75" hidden="1">
      <c r="A55" s="64"/>
      <c r="B55" s="26"/>
      <c r="C55" s="47"/>
      <c r="D55" s="47"/>
      <c r="E55" s="48" t="e">
        <f t="shared" si="1"/>
        <v>#DIV/0!</v>
      </c>
    </row>
    <row r="56" spans="1:5" ht="12.75" hidden="1">
      <c r="A56" s="64"/>
      <c r="B56" s="26"/>
      <c r="C56" s="47"/>
      <c r="D56" s="47"/>
      <c r="E56" s="48" t="e">
        <f t="shared" si="1"/>
        <v>#DIV/0!</v>
      </c>
    </row>
    <row r="57" spans="1:5" ht="12.75" hidden="1">
      <c r="A57" s="64"/>
      <c r="B57" s="26"/>
      <c r="C57" s="47"/>
      <c r="D57" s="47"/>
      <c r="E57" s="48" t="e">
        <f t="shared" si="1"/>
        <v>#DIV/0!</v>
      </c>
    </row>
    <row r="58" spans="1:5" ht="12.75" hidden="1">
      <c r="A58" s="66"/>
      <c r="B58" s="67"/>
      <c r="C58" s="47"/>
      <c r="D58" s="47"/>
      <c r="E58" s="48" t="e">
        <f t="shared" si="1"/>
        <v>#DIV/0!</v>
      </c>
    </row>
    <row r="59" spans="1:5" ht="12.75" hidden="1">
      <c r="A59" s="64"/>
      <c r="B59" s="26"/>
      <c r="C59" s="47"/>
      <c r="D59" s="47"/>
      <c r="E59" s="48" t="e">
        <f t="shared" si="1"/>
        <v>#DIV/0!</v>
      </c>
    </row>
    <row r="60" spans="1:5" ht="12.75" hidden="1">
      <c r="A60" s="64"/>
      <c r="B60" s="26"/>
      <c r="C60" s="47"/>
      <c r="D60" s="47"/>
      <c r="E60" s="48" t="e">
        <f t="shared" si="1"/>
        <v>#DIV/0!</v>
      </c>
    </row>
    <row r="61" spans="1:5" ht="12.75" hidden="1">
      <c r="A61" s="64"/>
      <c r="B61" s="26"/>
      <c r="C61" s="47"/>
      <c r="D61" s="47"/>
      <c r="E61" s="48" t="e">
        <f t="shared" si="1"/>
        <v>#DIV/0!</v>
      </c>
    </row>
    <row r="62" spans="1:5" ht="12.75" hidden="1">
      <c r="A62" s="64"/>
      <c r="B62" s="26"/>
      <c r="C62" s="47"/>
      <c r="D62" s="47"/>
      <c r="E62" s="48" t="e">
        <f t="shared" si="1"/>
        <v>#DIV/0!</v>
      </c>
    </row>
    <row r="63" spans="1:5" ht="12.75" hidden="1">
      <c r="A63" s="64"/>
      <c r="B63" s="26"/>
      <c r="C63" s="47"/>
      <c r="D63" s="47"/>
      <c r="E63" s="48" t="e">
        <f t="shared" si="1"/>
        <v>#DIV/0!</v>
      </c>
    </row>
    <row r="64" spans="1:5" ht="12.75" hidden="1">
      <c r="A64" s="64"/>
      <c r="B64" s="26"/>
      <c r="C64" s="47"/>
      <c r="D64" s="47"/>
      <c r="E64" s="48" t="e">
        <f t="shared" si="1"/>
        <v>#DIV/0!</v>
      </c>
    </row>
    <row r="65" spans="1:5" ht="12.75" hidden="1">
      <c r="A65" s="64"/>
      <c r="B65" s="26"/>
      <c r="C65" s="47"/>
      <c r="D65" s="47"/>
      <c r="E65" s="48" t="e">
        <f t="shared" si="1"/>
        <v>#DIV/0!</v>
      </c>
    </row>
    <row r="66" spans="1:5" ht="12.75" hidden="1">
      <c r="A66" s="62"/>
      <c r="B66" s="26"/>
      <c r="C66" s="47"/>
      <c r="D66" s="47"/>
      <c r="E66" s="48" t="e">
        <f t="shared" si="1"/>
        <v>#DIV/0!</v>
      </c>
    </row>
    <row r="67" spans="1:5" ht="12.75" hidden="1">
      <c r="A67" s="62"/>
      <c r="B67" s="26"/>
      <c r="C67" s="47"/>
      <c r="D67" s="47"/>
      <c r="E67" s="48" t="e">
        <f t="shared" si="1"/>
        <v>#DIV/0!</v>
      </c>
    </row>
    <row r="68" spans="1:5" ht="12.75" hidden="1">
      <c r="A68" s="62"/>
      <c r="B68" s="26"/>
      <c r="C68" s="47"/>
      <c r="D68" s="47"/>
      <c r="E68" s="48" t="e">
        <f t="shared" si="1"/>
        <v>#DIV/0!</v>
      </c>
    </row>
    <row r="69" spans="1:5" ht="12.75" hidden="1">
      <c r="A69" s="62"/>
      <c r="B69" s="26"/>
      <c r="C69" s="47"/>
      <c r="D69" s="47"/>
      <c r="E69" s="48" t="e">
        <f t="shared" si="1"/>
        <v>#DIV/0!</v>
      </c>
    </row>
    <row r="70" spans="1:5" ht="12.75" hidden="1">
      <c r="A70" s="62"/>
      <c r="B70" s="26"/>
      <c r="C70" s="47"/>
      <c r="D70" s="47"/>
      <c r="E70" s="48" t="e">
        <f t="shared" si="1"/>
        <v>#DIV/0!</v>
      </c>
    </row>
    <row r="71" spans="1:5" ht="12.75" hidden="1">
      <c r="A71" s="62"/>
      <c r="B71" s="26"/>
      <c r="C71" s="47"/>
      <c r="D71" s="47"/>
      <c r="E71" s="48" t="e">
        <f t="shared" si="1"/>
        <v>#DIV/0!</v>
      </c>
    </row>
    <row r="72" spans="1:5" ht="12.75" hidden="1">
      <c r="A72" s="68"/>
      <c r="B72" s="23"/>
      <c r="C72" s="50"/>
      <c r="D72" s="50"/>
      <c r="E72" s="48" t="e">
        <f t="shared" si="1"/>
        <v>#DIV/0!</v>
      </c>
    </row>
    <row r="73" spans="1:5" ht="12.75" hidden="1">
      <c r="A73" s="62"/>
      <c r="B73" s="26"/>
      <c r="C73" s="47"/>
      <c r="D73" s="47"/>
      <c r="E73" s="48" t="e">
        <f t="shared" si="1"/>
        <v>#DIV/0!</v>
      </c>
    </row>
    <row r="74" spans="1:5" ht="12.75" hidden="1">
      <c r="A74" s="68"/>
      <c r="B74" s="23"/>
      <c r="C74" s="50"/>
      <c r="D74" s="50"/>
      <c r="E74" s="48" t="e">
        <f t="shared" si="1"/>
        <v>#DIV/0!</v>
      </c>
    </row>
    <row r="75" spans="1:5" ht="12.75" hidden="1">
      <c r="A75" s="62"/>
      <c r="B75" s="26"/>
      <c r="C75" s="47"/>
      <c r="D75" s="47"/>
      <c r="E75" s="48" t="e">
        <f t="shared" si="1"/>
        <v>#DIV/0!</v>
      </c>
    </row>
    <row r="76" spans="1:5" ht="12.75" hidden="1">
      <c r="A76" s="62"/>
      <c r="B76" s="26"/>
      <c r="C76" s="47"/>
      <c r="D76" s="47"/>
      <c r="E76" s="48" t="e">
        <f t="shared" si="1"/>
        <v>#DIV/0!</v>
      </c>
    </row>
    <row r="77" spans="1:5" ht="12.75" hidden="1">
      <c r="A77" s="62"/>
      <c r="B77" s="26"/>
      <c r="C77" s="47"/>
      <c r="D77" s="47"/>
      <c r="E77" s="48" t="e">
        <f t="shared" si="1"/>
        <v>#DIV/0!</v>
      </c>
    </row>
    <row r="78" spans="1:5" ht="12.75" hidden="1">
      <c r="A78" s="62"/>
      <c r="B78" s="26"/>
      <c r="C78" s="47"/>
      <c r="D78" s="47"/>
      <c r="E78" s="48" t="e">
        <f t="shared" si="1"/>
        <v>#DIV/0!</v>
      </c>
    </row>
    <row r="79" spans="1:5" ht="12.75" hidden="1">
      <c r="A79" s="62"/>
      <c r="B79" s="26"/>
      <c r="C79" s="47"/>
      <c r="D79" s="47"/>
      <c r="E79" s="48" t="e">
        <f t="shared" si="1"/>
        <v>#DIV/0!</v>
      </c>
    </row>
    <row r="80" spans="1:5" ht="12.75" hidden="1">
      <c r="A80" s="62"/>
      <c r="B80" s="26"/>
      <c r="C80" s="47"/>
      <c r="D80" s="47"/>
      <c r="E80" s="48" t="e">
        <f t="shared" si="1"/>
        <v>#DIV/0!</v>
      </c>
    </row>
    <row r="81" spans="1:5" ht="12.75" hidden="1">
      <c r="A81" s="62"/>
      <c r="B81" s="26"/>
      <c r="C81" s="47"/>
      <c r="D81" s="47"/>
      <c r="E81" s="48" t="e">
        <f t="shared" si="1"/>
        <v>#DIV/0!</v>
      </c>
    </row>
    <row r="82" spans="1:5" ht="12.75" hidden="1">
      <c r="A82" s="68"/>
      <c r="B82" s="23"/>
      <c r="C82" s="50"/>
      <c r="D82" s="50"/>
      <c r="E82" s="48" t="e">
        <f t="shared" si="1"/>
        <v>#DIV/0!</v>
      </c>
    </row>
    <row r="83" spans="1:5" ht="12.75" hidden="1">
      <c r="A83" s="62"/>
      <c r="B83" s="26"/>
      <c r="C83" s="47"/>
      <c r="D83" s="47"/>
      <c r="E83" s="48" t="e">
        <f t="shared" si="1"/>
        <v>#DIV/0!</v>
      </c>
    </row>
    <row r="84" spans="1:5" ht="0.75" customHeight="1" hidden="1">
      <c r="A84" s="62"/>
      <c r="B84" s="26"/>
      <c r="C84" s="47"/>
      <c r="D84" s="47"/>
      <c r="E84" s="48" t="e">
        <f t="shared" si="1"/>
        <v>#DIV/0!</v>
      </c>
    </row>
    <row r="85" spans="1:5" ht="0.75" customHeight="1" hidden="1">
      <c r="A85" s="69"/>
      <c r="B85" s="26"/>
      <c r="C85" s="47"/>
      <c r="D85" s="47"/>
      <c r="E85" s="48" t="e">
        <f t="shared" si="1"/>
        <v>#DIV/0!</v>
      </c>
    </row>
    <row r="86" spans="1:5" ht="0.75" customHeight="1" hidden="1">
      <c r="A86" s="69"/>
      <c r="B86" s="26"/>
      <c r="C86" s="47"/>
      <c r="D86" s="47"/>
      <c r="E86" s="48" t="e">
        <f t="shared" si="1"/>
        <v>#DIV/0!</v>
      </c>
    </row>
    <row r="87" spans="1:5" ht="51.75" customHeight="1">
      <c r="A87" s="117" t="s">
        <v>105</v>
      </c>
      <c r="B87" s="116" t="s">
        <v>108</v>
      </c>
      <c r="C87" s="50">
        <f>C88</f>
        <v>17.76998</v>
      </c>
      <c r="D87" s="50">
        <f>D88</f>
        <v>17.76998</v>
      </c>
      <c r="E87" s="55">
        <f>D87/C87*100</f>
        <v>100</v>
      </c>
    </row>
    <row r="88" spans="1:5" ht="51.75" customHeight="1">
      <c r="A88" s="115" t="s">
        <v>107</v>
      </c>
      <c r="B88" s="114" t="s">
        <v>106</v>
      </c>
      <c r="C88" s="47">
        <v>17.76998</v>
      </c>
      <c r="D88" s="47">
        <v>17.76998</v>
      </c>
      <c r="E88" s="48">
        <f>D88/C88*100</f>
        <v>100</v>
      </c>
    </row>
    <row r="89" spans="1:5" ht="58.5" customHeight="1">
      <c r="A89" s="70" t="s">
        <v>78</v>
      </c>
      <c r="B89" s="23" t="s">
        <v>77</v>
      </c>
      <c r="C89" s="50">
        <f>C90</f>
        <v>504.71752</v>
      </c>
      <c r="D89" s="50">
        <f>D90</f>
        <v>504.71752</v>
      </c>
      <c r="E89" s="55">
        <v>100</v>
      </c>
    </row>
    <row r="90" spans="1:5" s="5" customFormat="1" ht="66.75" customHeight="1">
      <c r="A90" s="62" t="s">
        <v>62</v>
      </c>
      <c r="B90" s="26" t="s">
        <v>63</v>
      </c>
      <c r="C90" s="47">
        <v>504.71752</v>
      </c>
      <c r="D90" s="47">
        <v>504.71752</v>
      </c>
      <c r="E90" s="48">
        <f>D90/C90%</f>
        <v>100</v>
      </c>
    </row>
    <row r="91" spans="1:5" ht="12.75" hidden="1">
      <c r="A91" s="69"/>
      <c r="B91" s="26"/>
      <c r="C91" s="47"/>
      <c r="D91" s="47"/>
      <c r="E91" s="55"/>
    </row>
    <row r="92" spans="1:5" ht="1.5" customHeight="1" hidden="1">
      <c r="A92" s="71"/>
      <c r="B92" s="23" t="s">
        <v>7</v>
      </c>
      <c r="C92" s="50"/>
      <c r="D92" s="50"/>
      <c r="E92" s="55">
        <f>E16</f>
        <v>103.86615715767242</v>
      </c>
    </row>
    <row r="93" spans="1:5" ht="57" customHeight="1">
      <c r="A93" s="113" t="s">
        <v>101</v>
      </c>
      <c r="B93" s="112" t="s">
        <v>104</v>
      </c>
      <c r="C93" s="50">
        <f>C94</f>
        <v>63</v>
      </c>
      <c r="D93" s="50">
        <f>D94</f>
        <v>63</v>
      </c>
      <c r="E93" s="55">
        <f>D93/C93*100</f>
        <v>100</v>
      </c>
    </row>
    <row r="94" spans="1:5" ht="57" customHeight="1">
      <c r="A94" s="115" t="s">
        <v>103</v>
      </c>
      <c r="B94" s="114" t="s">
        <v>102</v>
      </c>
      <c r="C94" s="47">
        <v>63</v>
      </c>
      <c r="D94" s="47">
        <v>63</v>
      </c>
      <c r="E94" s="48">
        <f>D94/C94*100</f>
        <v>100</v>
      </c>
    </row>
    <row r="95" spans="1:5" ht="60" customHeight="1">
      <c r="A95" s="70" t="s">
        <v>80</v>
      </c>
      <c r="B95" s="22" t="s">
        <v>79</v>
      </c>
      <c r="C95" s="50">
        <f>C96+C97+C98</f>
        <v>374</v>
      </c>
      <c r="D95" s="50">
        <f>D96+D97+D98</f>
        <v>374</v>
      </c>
      <c r="E95" s="55">
        <v>100</v>
      </c>
    </row>
    <row r="96" spans="1:5" ht="83.25" customHeight="1">
      <c r="A96" s="72" t="s">
        <v>98</v>
      </c>
      <c r="B96" s="56" t="s">
        <v>95</v>
      </c>
      <c r="C96" s="47">
        <v>120</v>
      </c>
      <c r="D96" s="47">
        <v>120</v>
      </c>
      <c r="E96" s="48">
        <v>100</v>
      </c>
    </row>
    <row r="97" spans="1:5" ht="83.25" customHeight="1">
      <c r="A97" s="72" t="s">
        <v>99</v>
      </c>
      <c r="B97" s="56" t="s">
        <v>96</v>
      </c>
      <c r="C97" s="47">
        <v>77</v>
      </c>
      <c r="D97" s="47">
        <v>77</v>
      </c>
      <c r="E97" s="48">
        <f>D97/C97*100</f>
        <v>100</v>
      </c>
    </row>
    <row r="98" spans="1:5" ht="83.25" customHeight="1">
      <c r="A98" s="72" t="s">
        <v>100</v>
      </c>
      <c r="B98" s="111" t="s">
        <v>97</v>
      </c>
      <c r="C98" s="47">
        <v>177</v>
      </c>
      <c r="D98" s="47">
        <v>177</v>
      </c>
      <c r="E98" s="48">
        <f>D98/C98*100</f>
        <v>100</v>
      </c>
    </row>
    <row r="99" spans="1:5" ht="13.5" customHeight="1">
      <c r="A99" s="71" t="s">
        <v>23</v>
      </c>
      <c r="B99" s="27" t="s">
        <v>21</v>
      </c>
      <c r="C99" s="50">
        <f>C100</f>
        <v>132050.13721000002</v>
      </c>
      <c r="D99" s="50">
        <f>D100</f>
        <v>132048.20721</v>
      </c>
      <c r="E99" s="61">
        <v>99.99</v>
      </c>
    </row>
    <row r="100" spans="1:5" s="6" customFormat="1" ht="26.25" customHeight="1">
      <c r="A100" s="73" t="s">
        <v>25</v>
      </c>
      <c r="B100" s="74" t="s">
        <v>24</v>
      </c>
      <c r="C100" s="75">
        <f>C120+C121+C124+C127+C129+C133+C152+C154</f>
        <v>132050.13721000002</v>
      </c>
      <c r="D100" s="75">
        <f>D120+D121+D124+D127+D129+D133+D152+D154</f>
        <v>132048.20721</v>
      </c>
      <c r="E100" s="55">
        <f>D100/C100%</f>
        <v>99.99853843393062</v>
      </c>
    </row>
    <row r="101" spans="1:5" ht="12.75" hidden="1">
      <c r="A101" s="130"/>
      <c r="B101" s="128"/>
      <c r="C101" s="50"/>
      <c r="D101" s="50"/>
      <c r="E101" s="129"/>
    </row>
    <row r="102" spans="1:5" ht="12.75" hidden="1">
      <c r="A102" s="130"/>
      <c r="B102" s="128"/>
      <c r="C102" s="50"/>
      <c r="D102" s="50"/>
      <c r="E102" s="129"/>
    </row>
    <row r="103" spans="1:5" ht="12.75" hidden="1">
      <c r="A103" s="130"/>
      <c r="B103" s="128"/>
      <c r="C103" s="50"/>
      <c r="D103" s="50"/>
      <c r="E103" s="129"/>
    </row>
    <row r="104" spans="1:5" ht="12.75" hidden="1">
      <c r="A104" s="130"/>
      <c r="B104" s="128"/>
      <c r="C104" s="50"/>
      <c r="D104" s="50"/>
      <c r="E104" s="129"/>
    </row>
    <row r="105" spans="1:5" ht="12.75" hidden="1">
      <c r="A105" s="76"/>
      <c r="B105" s="78"/>
      <c r="C105" s="75"/>
      <c r="D105" s="50"/>
      <c r="E105" s="55"/>
    </row>
    <row r="106" spans="1:5" ht="12.75" hidden="1">
      <c r="A106" s="76"/>
      <c r="B106" s="78"/>
      <c r="C106" s="75"/>
      <c r="D106" s="50"/>
      <c r="E106" s="55"/>
    </row>
    <row r="107" spans="1:5" ht="12.75" hidden="1">
      <c r="A107" s="127"/>
      <c r="B107" s="128"/>
      <c r="C107" s="50"/>
      <c r="D107" s="50"/>
      <c r="E107" s="129"/>
    </row>
    <row r="108" spans="1:5" ht="12.75" hidden="1">
      <c r="A108" s="127"/>
      <c r="B108" s="128"/>
      <c r="C108" s="50"/>
      <c r="D108" s="50"/>
      <c r="E108" s="129"/>
    </row>
    <row r="109" spans="1:5" ht="12.75" hidden="1">
      <c r="A109" s="79"/>
      <c r="B109" s="23"/>
      <c r="C109" s="50"/>
      <c r="D109" s="50"/>
      <c r="E109" s="77"/>
    </row>
    <row r="110" spans="1:5" ht="12.75" hidden="1">
      <c r="A110" s="79"/>
      <c r="B110" s="23"/>
      <c r="C110" s="50"/>
      <c r="D110" s="50"/>
      <c r="E110" s="77"/>
    </row>
    <row r="111" spans="1:5" ht="12.75" hidden="1">
      <c r="A111" s="79"/>
      <c r="B111" s="23"/>
      <c r="C111" s="50"/>
      <c r="D111" s="50"/>
      <c r="E111" s="77"/>
    </row>
    <row r="112" spans="1:5" ht="12.75" hidden="1">
      <c r="A112" s="79"/>
      <c r="B112" s="23"/>
      <c r="C112" s="50"/>
      <c r="D112" s="50"/>
      <c r="E112" s="77"/>
    </row>
    <row r="113" spans="1:5" ht="12.75" hidden="1">
      <c r="A113" s="79"/>
      <c r="B113" s="23"/>
      <c r="C113" s="50"/>
      <c r="D113" s="50"/>
      <c r="E113" s="77"/>
    </row>
    <row r="114" spans="1:5" ht="12.75" hidden="1">
      <c r="A114" s="127"/>
      <c r="B114" s="128"/>
      <c r="C114" s="50"/>
      <c r="D114" s="50"/>
      <c r="E114" s="129"/>
    </row>
    <row r="115" spans="1:5" ht="12.75" hidden="1">
      <c r="A115" s="127"/>
      <c r="B115" s="128"/>
      <c r="C115" s="50"/>
      <c r="D115" s="50"/>
      <c r="E115" s="129"/>
    </row>
    <row r="116" spans="1:5" ht="12.75" hidden="1">
      <c r="A116" s="79"/>
      <c r="B116" s="23"/>
      <c r="C116" s="50"/>
      <c r="D116" s="50"/>
      <c r="E116" s="77"/>
    </row>
    <row r="117" spans="1:5" ht="12.75" hidden="1">
      <c r="A117" s="79"/>
      <c r="B117" s="23"/>
      <c r="C117" s="50"/>
      <c r="D117" s="50"/>
      <c r="E117" s="77"/>
    </row>
    <row r="118" spans="1:5" ht="12.75" hidden="1">
      <c r="A118" s="79"/>
      <c r="B118" s="23"/>
      <c r="C118" s="50"/>
      <c r="D118" s="50"/>
      <c r="E118" s="77"/>
    </row>
    <row r="119" spans="1:5" ht="12.75" hidden="1">
      <c r="A119" s="76"/>
      <c r="B119" s="78"/>
      <c r="C119" s="75"/>
      <c r="D119" s="50"/>
      <c r="E119" s="55"/>
    </row>
    <row r="120" spans="1:5" s="4" customFormat="1" ht="37.5" customHeight="1">
      <c r="A120" s="80" t="s">
        <v>64</v>
      </c>
      <c r="B120" s="74" t="s">
        <v>49</v>
      </c>
      <c r="C120" s="50">
        <v>6853.5</v>
      </c>
      <c r="D120" s="50">
        <v>6853.5</v>
      </c>
      <c r="E120" s="55">
        <f>D120/C120%</f>
        <v>100</v>
      </c>
    </row>
    <row r="121" spans="1:5" s="4" customFormat="1" ht="48.75" customHeight="1">
      <c r="A121" s="80" t="s">
        <v>83</v>
      </c>
      <c r="B121" s="23" t="s">
        <v>84</v>
      </c>
      <c r="C121" s="50">
        <f>C122+C123</f>
        <v>5544.2261499999995</v>
      </c>
      <c r="D121" s="50">
        <v>5544.22615</v>
      </c>
      <c r="E121" s="55">
        <f aca="true" t="shared" si="2" ref="E121:E126">D121/C121*100</f>
        <v>100.00000000000003</v>
      </c>
    </row>
    <row r="122" spans="1:5" s="4" customFormat="1" ht="63" customHeight="1">
      <c r="A122" s="81"/>
      <c r="B122" s="82" t="s">
        <v>85</v>
      </c>
      <c r="C122" s="47">
        <v>5377.89938</v>
      </c>
      <c r="D122" s="47">
        <v>5377.89938</v>
      </c>
      <c r="E122" s="48">
        <f t="shared" si="2"/>
        <v>100</v>
      </c>
    </row>
    <row r="123" spans="1:5" s="4" customFormat="1" ht="64.5" customHeight="1">
      <c r="A123" s="81"/>
      <c r="B123" s="26" t="s">
        <v>86</v>
      </c>
      <c r="C123" s="47">
        <v>166.32677</v>
      </c>
      <c r="D123" s="47">
        <v>166.32677</v>
      </c>
      <c r="E123" s="48">
        <f t="shared" si="2"/>
        <v>100</v>
      </c>
    </row>
    <row r="124" spans="1:5" s="4" customFormat="1" ht="47.25" customHeight="1">
      <c r="A124" s="80" t="s">
        <v>87</v>
      </c>
      <c r="B124" s="23" t="s">
        <v>88</v>
      </c>
      <c r="C124" s="50">
        <f>C125+C126</f>
        <v>163.55073000000002</v>
      </c>
      <c r="D124" s="50">
        <f>D125+D126</f>
        <v>163.55073000000002</v>
      </c>
      <c r="E124" s="55">
        <f t="shared" si="2"/>
        <v>100</v>
      </c>
    </row>
    <row r="125" spans="1:5" s="4" customFormat="1" ht="47.25" customHeight="1">
      <c r="A125" s="81"/>
      <c r="B125" s="26" t="s">
        <v>89</v>
      </c>
      <c r="C125" s="47">
        <v>142.28914</v>
      </c>
      <c r="D125" s="47">
        <v>142.28914</v>
      </c>
      <c r="E125" s="48">
        <f t="shared" si="2"/>
        <v>100</v>
      </c>
    </row>
    <row r="126" spans="1:5" s="4" customFormat="1" ht="47.25" customHeight="1">
      <c r="A126" s="81"/>
      <c r="B126" s="26" t="s">
        <v>90</v>
      </c>
      <c r="C126" s="47">
        <v>21.26159</v>
      </c>
      <c r="D126" s="47">
        <v>21.26159</v>
      </c>
      <c r="E126" s="48">
        <f t="shared" si="2"/>
        <v>100</v>
      </c>
    </row>
    <row r="127" spans="1:5" s="4" customFormat="1" ht="92.25" customHeight="1">
      <c r="A127" s="121" t="s">
        <v>110</v>
      </c>
      <c r="B127" s="118" t="s">
        <v>109</v>
      </c>
      <c r="C127" s="50">
        <f>C128</f>
        <v>3246.474</v>
      </c>
      <c r="D127" s="50">
        <f>D128</f>
        <v>3246.474</v>
      </c>
      <c r="E127" s="55">
        <f>D127/C127*100</f>
        <v>100</v>
      </c>
    </row>
    <row r="128" spans="1:5" s="4" customFormat="1" ht="47.25" customHeight="1">
      <c r="A128" s="65"/>
      <c r="B128" s="119" t="s">
        <v>32</v>
      </c>
      <c r="C128" s="47">
        <v>3246.474</v>
      </c>
      <c r="D128" s="47">
        <v>3246.474</v>
      </c>
      <c r="E128" s="48">
        <f>D128/C128*100</f>
        <v>100</v>
      </c>
    </row>
    <row r="129" spans="1:5" s="4" customFormat="1" ht="70.5" customHeight="1">
      <c r="A129" s="80" t="s">
        <v>65</v>
      </c>
      <c r="B129" s="74" t="s">
        <v>50</v>
      </c>
      <c r="C129" s="50">
        <f>C130+C131+C132</f>
        <v>839</v>
      </c>
      <c r="D129" s="50">
        <f>D130+D131+D132</f>
        <v>839</v>
      </c>
      <c r="E129" s="55">
        <f>D129/C129%</f>
        <v>100</v>
      </c>
    </row>
    <row r="130" spans="1:5" s="4" customFormat="1" ht="12.75" customHeight="1">
      <c r="A130" s="81"/>
      <c r="B130" s="83" t="s">
        <v>32</v>
      </c>
      <c r="C130" s="47">
        <v>0</v>
      </c>
      <c r="D130" s="47">
        <v>0</v>
      </c>
      <c r="E130" s="48">
        <v>0</v>
      </c>
    </row>
    <row r="131" spans="1:5" s="4" customFormat="1" ht="12.75" customHeight="1">
      <c r="A131" s="81"/>
      <c r="B131" s="24" t="s">
        <v>81</v>
      </c>
      <c r="C131" s="47">
        <v>729.92973</v>
      </c>
      <c r="D131" s="47">
        <v>729.92973</v>
      </c>
      <c r="E131" s="48">
        <v>100</v>
      </c>
    </row>
    <row r="132" spans="1:5" s="4" customFormat="1" ht="12.75" customHeight="1">
      <c r="A132" s="81"/>
      <c r="B132" s="24" t="s">
        <v>82</v>
      </c>
      <c r="C132" s="47">
        <v>109.07027</v>
      </c>
      <c r="D132" s="47">
        <v>109.07027</v>
      </c>
      <c r="E132" s="48">
        <v>100</v>
      </c>
    </row>
    <row r="133" spans="1:5" s="14" customFormat="1" ht="30.75" customHeight="1">
      <c r="A133" s="84" t="s">
        <v>66</v>
      </c>
      <c r="B133" s="85" t="s">
        <v>48</v>
      </c>
      <c r="C133" s="41">
        <f>C134+C136+C137+C138+C139+C140+C141+C142+C143+C144+C145+C147+C148+C149+C150+C151</f>
        <v>119454.34555</v>
      </c>
      <c r="D133" s="41">
        <f>D134+D136+D137+D138+D139+D140+D141+D142+D143+D144+D145+D147+D148+D149+D150+D151</f>
        <v>119452.41554999999</v>
      </c>
      <c r="E133" s="126">
        <v>99.99</v>
      </c>
    </row>
    <row r="134" spans="1:5" s="14" customFormat="1" ht="33.75" customHeight="1">
      <c r="A134" s="86" t="s">
        <v>66</v>
      </c>
      <c r="B134" s="87" t="s">
        <v>19</v>
      </c>
      <c r="C134" s="44">
        <v>8179.93625</v>
      </c>
      <c r="D134" s="44">
        <v>8179.93625</v>
      </c>
      <c r="E134" s="45">
        <f aca="true" t="shared" si="3" ref="E134:E143">D134/C134%</f>
        <v>100</v>
      </c>
    </row>
    <row r="135" spans="1:5" s="12" customFormat="1" ht="12.75" customHeight="1" hidden="1">
      <c r="A135" s="88"/>
      <c r="B135" s="89" t="s">
        <v>20</v>
      </c>
      <c r="C135" s="90">
        <v>338400</v>
      </c>
      <c r="D135" s="44"/>
      <c r="E135" s="45">
        <f t="shared" si="3"/>
        <v>0</v>
      </c>
    </row>
    <row r="136" spans="1:5" s="12" customFormat="1" ht="24" customHeight="1">
      <c r="A136" s="86" t="s">
        <v>66</v>
      </c>
      <c r="B136" s="43" t="s">
        <v>22</v>
      </c>
      <c r="C136" s="90">
        <v>1107.336</v>
      </c>
      <c r="D136" s="44">
        <v>1107.336</v>
      </c>
      <c r="E136" s="91">
        <f t="shared" si="3"/>
        <v>99.99999999999999</v>
      </c>
    </row>
    <row r="137" spans="1:5" s="12" customFormat="1" ht="36.75" customHeight="1">
      <c r="A137" s="86" t="s">
        <v>66</v>
      </c>
      <c r="B137" s="92" t="s">
        <v>34</v>
      </c>
      <c r="C137" s="90">
        <v>76193.96</v>
      </c>
      <c r="D137" s="44">
        <v>76193.96</v>
      </c>
      <c r="E137" s="91">
        <f t="shared" si="3"/>
        <v>100</v>
      </c>
    </row>
    <row r="138" spans="1:5" s="12" customFormat="1" ht="24" customHeight="1">
      <c r="A138" s="86" t="s">
        <v>66</v>
      </c>
      <c r="B138" s="92" t="s">
        <v>67</v>
      </c>
      <c r="C138" s="90">
        <v>18504.3</v>
      </c>
      <c r="D138" s="44">
        <v>18502.37</v>
      </c>
      <c r="E138" s="122">
        <f t="shared" si="3"/>
        <v>99.98956999183973</v>
      </c>
    </row>
    <row r="139" spans="1:5" s="12" customFormat="1" ht="108.75" customHeight="1">
      <c r="A139" s="86" t="s">
        <v>66</v>
      </c>
      <c r="B139" s="93" t="s">
        <v>112</v>
      </c>
      <c r="C139" s="90">
        <v>873.20617</v>
      </c>
      <c r="D139" s="44">
        <v>873.20617</v>
      </c>
      <c r="E139" s="45">
        <f t="shared" si="3"/>
        <v>100</v>
      </c>
    </row>
    <row r="140" spans="1:5" s="12" customFormat="1" ht="108.75" customHeight="1">
      <c r="A140" s="86" t="s">
        <v>66</v>
      </c>
      <c r="B140" s="93" t="s">
        <v>113</v>
      </c>
      <c r="C140" s="90">
        <v>554.0572</v>
      </c>
      <c r="D140" s="44">
        <v>554.0572</v>
      </c>
      <c r="E140" s="45">
        <f>D140/C140*100</f>
        <v>100</v>
      </c>
    </row>
    <row r="141" spans="1:5" s="12" customFormat="1" ht="108.75" customHeight="1">
      <c r="A141" s="86" t="s">
        <v>66</v>
      </c>
      <c r="B141" s="93" t="s">
        <v>114</v>
      </c>
      <c r="C141" s="90">
        <v>762.4956</v>
      </c>
      <c r="D141" s="44">
        <v>762.4956</v>
      </c>
      <c r="E141" s="45">
        <f>D141/C141*100</f>
        <v>100</v>
      </c>
    </row>
    <row r="142" spans="1:5" s="12" customFormat="1" ht="77.25" customHeight="1">
      <c r="A142" s="86" t="s">
        <v>66</v>
      </c>
      <c r="B142" s="93" t="s">
        <v>111</v>
      </c>
      <c r="C142" s="94">
        <v>9500</v>
      </c>
      <c r="D142" s="95">
        <v>9500</v>
      </c>
      <c r="E142" s="45">
        <f t="shared" si="3"/>
        <v>100</v>
      </c>
    </row>
    <row r="143" spans="1:5" s="12" customFormat="1" ht="16.5" customHeight="1">
      <c r="A143" s="86" t="s">
        <v>66</v>
      </c>
      <c r="B143" s="92" t="s">
        <v>68</v>
      </c>
      <c r="C143" s="94">
        <v>1623.237</v>
      </c>
      <c r="D143" s="95">
        <v>1623.237</v>
      </c>
      <c r="E143" s="45">
        <f t="shared" si="3"/>
        <v>100.00000000000001</v>
      </c>
    </row>
    <row r="144" spans="1:5" s="11" customFormat="1" ht="24" customHeight="1">
      <c r="A144" s="86" t="s">
        <v>66</v>
      </c>
      <c r="B144" s="92" t="s">
        <v>69</v>
      </c>
      <c r="C144" s="94">
        <v>145</v>
      </c>
      <c r="D144" s="95">
        <v>145</v>
      </c>
      <c r="E144" s="45">
        <f>D144/C144%</f>
        <v>100</v>
      </c>
    </row>
    <row r="145" spans="1:5" s="11" customFormat="1" ht="39" customHeight="1">
      <c r="A145" s="86" t="s">
        <v>66</v>
      </c>
      <c r="B145" s="92" t="s">
        <v>70</v>
      </c>
      <c r="C145" s="94">
        <f>C146</f>
        <v>145</v>
      </c>
      <c r="D145" s="95">
        <f>D146</f>
        <v>145</v>
      </c>
      <c r="E145" s="45">
        <f>D145/C145%</f>
        <v>100</v>
      </c>
    </row>
    <row r="146" spans="1:5" s="11" customFormat="1" ht="35.25" customHeight="1">
      <c r="A146" s="86"/>
      <c r="B146" s="96" t="s">
        <v>33</v>
      </c>
      <c r="C146" s="97">
        <v>145</v>
      </c>
      <c r="D146" s="98">
        <v>145</v>
      </c>
      <c r="E146" s="91">
        <f>D146/C146%</f>
        <v>100</v>
      </c>
    </row>
    <row r="147" spans="1:5" s="12" customFormat="1" ht="18" customHeight="1">
      <c r="A147" s="86" t="s">
        <v>66</v>
      </c>
      <c r="B147" s="43" t="s">
        <v>35</v>
      </c>
      <c r="C147" s="94">
        <v>1600</v>
      </c>
      <c r="D147" s="95">
        <v>1600</v>
      </c>
      <c r="E147" s="45">
        <f>D147/C147%</f>
        <v>100</v>
      </c>
    </row>
    <row r="148" spans="1:5" s="12" customFormat="1" ht="34.5" customHeight="1">
      <c r="A148" s="86" t="s">
        <v>66</v>
      </c>
      <c r="B148" s="93" t="s">
        <v>115</v>
      </c>
      <c r="C148" s="101">
        <v>39.86844</v>
      </c>
      <c r="D148" s="102">
        <v>39.86844</v>
      </c>
      <c r="E148" s="45">
        <f aca="true" t="shared" si="4" ref="E148:E153">D148/C148*100</f>
        <v>100</v>
      </c>
    </row>
    <row r="149" spans="1:5" s="12" customFormat="1" ht="44.25" customHeight="1">
      <c r="A149" s="86" t="s">
        <v>66</v>
      </c>
      <c r="B149" s="93" t="s">
        <v>116</v>
      </c>
      <c r="C149" s="101">
        <v>96.35</v>
      </c>
      <c r="D149" s="102">
        <v>96.35</v>
      </c>
      <c r="E149" s="45">
        <f t="shared" si="4"/>
        <v>100</v>
      </c>
    </row>
    <row r="150" spans="1:5" s="12" customFormat="1" ht="56.25" customHeight="1">
      <c r="A150" s="86" t="s">
        <v>66</v>
      </c>
      <c r="B150" s="93" t="s">
        <v>117</v>
      </c>
      <c r="C150" s="101">
        <v>50</v>
      </c>
      <c r="D150" s="102">
        <v>50</v>
      </c>
      <c r="E150" s="45">
        <f t="shared" si="4"/>
        <v>100</v>
      </c>
    </row>
    <row r="151" spans="1:5" s="12" customFormat="1" ht="56.25" customHeight="1">
      <c r="A151" s="86" t="s">
        <v>66</v>
      </c>
      <c r="B151" s="93" t="s">
        <v>124</v>
      </c>
      <c r="C151" s="101">
        <v>79.59889</v>
      </c>
      <c r="D151" s="102">
        <v>79.59889</v>
      </c>
      <c r="E151" s="45">
        <f t="shared" si="4"/>
        <v>100</v>
      </c>
    </row>
    <row r="152" spans="1:5" s="12" customFormat="1" ht="72.75" customHeight="1">
      <c r="A152" s="120" t="s">
        <v>119</v>
      </c>
      <c r="B152" s="118" t="s">
        <v>118</v>
      </c>
      <c r="C152" s="99">
        <f>C153</f>
        <v>2914.79284</v>
      </c>
      <c r="D152" s="100">
        <f>D153</f>
        <v>2914.79284</v>
      </c>
      <c r="E152" s="37">
        <f t="shared" si="4"/>
        <v>100</v>
      </c>
    </row>
    <row r="153" spans="1:5" s="12" customFormat="1" ht="96" customHeight="1">
      <c r="A153" s="124" t="s">
        <v>91</v>
      </c>
      <c r="B153" s="123" t="s">
        <v>73</v>
      </c>
      <c r="C153" s="101">
        <v>2914.79284</v>
      </c>
      <c r="D153" s="102">
        <v>2914.79284</v>
      </c>
      <c r="E153" s="45">
        <f t="shared" si="4"/>
        <v>100</v>
      </c>
    </row>
    <row r="154" spans="1:5" s="12" customFormat="1" ht="89.25" customHeight="1">
      <c r="A154" s="103" t="s">
        <v>74</v>
      </c>
      <c r="B154" s="22" t="s">
        <v>123</v>
      </c>
      <c r="C154" s="104">
        <f>C155</f>
        <v>-6965.752060000001</v>
      </c>
      <c r="D154" s="105">
        <f>D155</f>
        <v>-6965.752060000001</v>
      </c>
      <c r="E154" s="55">
        <f>D154/C154%</f>
        <v>99.99999999999999</v>
      </c>
    </row>
    <row r="155" spans="1:5" s="12" customFormat="1" ht="69" customHeight="1">
      <c r="A155" s="106" t="s">
        <v>91</v>
      </c>
      <c r="B155" s="93" t="s">
        <v>75</v>
      </c>
      <c r="C155" s="107">
        <f>C156+C157+C158</f>
        <v>-6965.752060000001</v>
      </c>
      <c r="D155" s="108">
        <f>D156+D157+D158</f>
        <v>-6965.752060000001</v>
      </c>
      <c r="E155" s="48">
        <f>D155/C155%</f>
        <v>99.99999999999999</v>
      </c>
    </row>
    <row r="156" spans="1:5" s="12" customFormat="1" ht="69" customHeight="1">
      <c r="A156" s="106"/>
      <c r="B156" s="93" t="s">
        <v>120</v>
      </c>
      <c r="C156" s="107">
        <v>-3925.251</v>
      </c>
      <c r="D156" s="108">
        <v>-3925.251</v>
      </c>
      <c r="E156" s="125">
        <f>D156/C156*100</f>
        <v>100</v>
      </c>
    </row>
    <row r="157" spans="1:5" s="12" customFormat="1" ht="69" customHeight="1">
      <c r="A157" s="106"/>
      <c r="B157" s="93" t="s">
        <v>121</v>
      </c>
      <c r="C157" s="107">
        <v>-2914.50106</v>
      </c>
      <c r="D157" s="108">
        <v>-2914.50106</v>
      </c>
      <c r="E157" s="125">
        <f>D157/C157*100</f>
        <v>100</v>
      </c>
    </row>
    <row r="158" spans="1:5" s="12" customFormat="1" ht="69" customHeight="1">
      <c r="A158" s="106"/>
      <c r="B158" s="93" t="s">
        <v>122</v>
      </c>
      <c r="C158" s="107">
        <v>-126</v>
      </c>
      <c r="D158" s="108">
        <v>-126</v>
      </c>
      <c r="E158" s="125">
        <f>D158/C158*100</f>
        <v>100</v>
      </c>
    </row>
    <row r="159" spans="1:5" ht="17.25" customHeight="1" thickBot="1">
      <c r="A159" s="28"/>
      <c r="B159" s="29" t="s">
        <v>8</v>
      </c>
      <c r="C159" s="109">
        <f>C15+C99</f>
        <v>151162.74279000002</v>
      </c>
      <c r="D159" s="109">
        <f>D15+D99</f>
        <v>151832.51968</v>
      </c>
      <c r="E159" s="110">
        <f>D159/C159%</f>
        <v>100.44308331380998</v>
      </c>
    </row>
    <row r="160" ht="0.75" customHeight="1">
      <c r="D160" s="8"/>
    </row>
    <row r="161" ht="12.75">
      <c r="D161" s="8"/>
    </row>
    <row r="162" ht="12.75">
      <c r="D162" s="8"/>
    </row>
    <row r="163" ht="12.75">
      <c r="D163" s="8"/>
    </row>
    <row r="164" ht="12.75">
      <c r="D164" s="8"/>
    </row>
  </sheetData>
  <sheetProtection/>
  <mergeCells count="20">
    <mergeCell ref="E101:E102"/>
    <mergeCell ref="C11:C13"/>
    <mergeCell ref="A11:A13"/>
    <mergeCell ref="B11:B13"/>
    <mergeCell ref="E11:E13"/>
    <mergeCell ref="A107:A108"/>
    <mergeCell ref="B107:B108"/>
    <mergeCell ref="E107:E108"/>
    <mergeCell ref="E103:E104"/>
    <mergeCell ref="D11:D13"/>
    <mergeCell ref="A114:A115"/>
    <mergeCell ref="B114:B115"/>
    <mergeCell ref="E114:E115"/>
    <mergeCell ref="A103:A104"/>
    <mergeCell ref="B103:B104"/>
    <mergeCell ref="A1:E2"/>
    <mergeCell ref="A8:E8"/>
    <mergeCell ref="A9:E9"/>
    <mergeCell ref="B101:B102"/>
    <mergeCell ref="A101:A102"/>
  </mergeCells>
  <printOptions/>
  <pageMargins left="0.7874015748031497" right="0.31496062992125984" top="0.3937007874015748" bottom="0.3937007874015748" header="0.15748031496062992" footer="0.118110236220472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6" sqref="C4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Frolova</dc:creator>
  <cp:keywords/>
  <dc:description/>
  <cp:lastModifiedBy>Finansist</cp:lastModifiedBy>
  <cp:lastPrinted>2024-02-13T09:39:15Z</cp:lastPrinted>
  <dcterms:created xsi:type="dcterms:W3CDTF">2005-12-21T07:00:04Z</dcterms:created>
  <dcterms:modified xsi:type="dcterms:W3CDTF">2024-02-13T09:39:20Z</dcterms:modified>
  <cp:category/>
  <cp:version/>
  <cp:contentType/>
  <cp:contentStatus/>
</cp:coreProperties>
</file>